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380" windowHeight="10365" activeTab="0"/>
  </bookViews>
  <sheets>
    <sheet name="Kostenrechner4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<sst xmlns="http://schemas.openxmlformats.org/spreadsheetml/2006/main" count="63" uniqueCount="45">
  <si>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Kostenrechner 4</t>
  </si>
  <si>
    <t>Szenario: Energiespeicher (ohne Solaranlage) für Energiebedarf Haus (ohne Heizung) und Elektroauto</t>
  </si>
  <si>
    <r>
      <t xml:space="preserve"> Basisdaten</t>
    </r>
    <r>
      <rPr>
        <sz val="11"/>
        <rFont val="Verdana"/>
        <family val="2"/>
      </rPr>
      <t xml:space="preserve"> </t>
    </r>
    <r>
      <rPr>
        <sz val="8"/>
        <rFont val="Verdana"/>
        <family val="2"/>
      </rPr>
      <t>(weiße Felder bitte ausfüllen bzw. anpassen)</t>
    </r>
  </si>
  <si>
    <t>PKW bisher</t>
  </si>
  <si>
    <t>Fahrverhalten</t>
  </si>
  <si>
    <r>
      <t xml:space="preserve">▪ </t>
    </r>
    <r>
      <rPr>
        <b/>
        <sz val="8"/>
        <rFont val="Verdana"/>
        <family val="2"/>
      </rPr>
      <t>Verbrauch</t>
    </r>
    <r>
      <rPr>
        <sz val="8"/>
        <rFont val="Verdana"/>
        <family val="2"/>
      </rPr>
      <t xml:space="preserve"> (Benzin/Diesel, pro 100 km)</t>
    </r>
  </si>
  <si>
    <t>l</t>
  </si>
  <si>
    <r>
      <t>▪ Fahrleistung</t>
    </r>
    <r>
      <rPr>
        <sz val="8"/>
        <rFont val="Verdana"/>
        <family val="2"/>
      </rPr>
      <t xml:space="preserve"> (Strecke pro Jahr)</t>
    </r>
  </si>
  <si>
    <t>km</t>
  </si>
  <si>
    <r>
      <t xml:space="preserve">▪ </t>
    </r>
    <r>
      <rPr>
        <b/>
        <sz val="8"/>
        <rFont val="Verdana"/>
        <family val="2"/>
      </rPr>
      <t>Kosten</t>
    </r>
    <r>
      <rPr>
        <sz val="8"/>
        <rFont val="Verdana"/>
        <family val="2"/>
      </rPr>
      <t xml:space="preserve"> (Benzin/Diesel, pro l)</t>
    </r>
  </si>
  <si>
    <t>€</t>
  </si>
  <si>
    <t>Elektroauto</t>
  </si>
  <si>
    <t>kWh</t>
  </si>
  <si>
    <r>
      <t xml:space="preserve">▪ </t>
    </r>
    <r>
      <rPr>
        <b/>
        <sz val="8"/>
        <rFont val="Verdana"/>
        <family val="2"/>
      </rPr>
      <t>Verbrauch</t>
    </r>
    <r>
      <rPr>
        <sz val="8"/>
        <rFont val="Verdana"/>
        <family val="2"/>
      </rPr>
      <t xml:space="preserve"> (Strom pro 100 km)</t>
    </r>
  </si>
  <si>
    <r>
      <t xml:space="preserve">▪ Kosten Nacht </t>
    </r>
    <r>
      <rPr>
        <sz val="8"/>
        <rFont val="Verdana"/>
        <family val="2"/>
      </rPr>
      <t>(Stromtarif pro kWh)</t>
    </r>
  </si>
  <si>
    <r>
      <t>▪ Kosten Tag</t>
    </r>
    <r>
      <rPr>
        <sz val="8"/>
        <rFont val="Verdana"/>
        <family val="2"/>
      </rPr>
      <t xml:space="preserve"> (Stromtarif pro kWh)</t>
    </r>
  </si>
  <si>
    <t>Reichweite des Elektroautos</t>
  </si>
  <si>
    <t>Haus/Wohnung</t>
  </si>
  <si>
    <r>
      <t>Finanzierung</t>
    </r>
    <r>
      <rPr>
        <sz val="8"/>
        <rFont val="Verdana"/>
        <family val="2"/>
      </rPr>
      <t xml:space="preserve"> (Anschaffung Energiespeicher)</t>
    </r>
  </si>
  <si>
    <t>▪ Wohnfläche</t>
  </si>
  <si>
    <t>m²</t>
  </si>
  <si>
    <r>
      <t>▪ Zinssatz</t>
    </r>
    <r>
      <rPr>
        <sz val="8"/>
        <rFont val="Verdana"/>
        <family val="2"/>
      </rPr>
      <t xml:space="preserve"> (effektiv pro Jahr)</t>
    </r>
  </si>
  <si>
    <t>%</t>
  </si>
  <si>
    <t>▪ Anzahl Personen im Haus</t>
  </si>
  <si>
    <r>
      <t>▪ Laufzeit</t>
    </r>
    <r>
      <rPr>
        <sz val="8"/>
        <rFont val="Verdana"/>
        <family val="2"/>
      </rPr>
      <t xml:space="preserve"> (Jahre)</t>
    </r>
  </si>
  <si>
    <r>
      <t xml:space="preserve"> Ergebnisse </t>
    </r>
    <r>
      <rPr>
        <sz val="8"/>
        <rFont val="Verdana"/>
        <family val="2"/>
      </rPr>
      <t>(Kosten und Einsparungen im Überblick)</t>
    </r>
  </si>
  <si>
    <r>
      <t>Kosten PKW bisher</t>
    </r>
    <r>
      <rPr>
        <sz val="8"/>
        <rFont val="Verdana"/>
        <family val="2"/>
      </rPr>
      <t xml:space="preserve"> (Benzin/Diesel, pro Jahr)</t>
    </r>
  </si>
  <si>
    <r>
      <t>Rate Finanzierung</t>
    </r>
    <r>
      <rPr>
        <sz val="8"/>
        <rFont val="Verdana"/>
        <family val="2"/>
      </rPr>
      <t xml:space="preserve"> (pro Jahr)</t>
    </r>
  </si>
  <si>
    <r>
      <t>Kosten Elektroauto</t>
    </r>
    <r>
      <rPr>
        <sz val="8"/>
        <rFont val="Verdana"/>
        <family val="2"/>
      </rPr>
      <t xml:space="preserve"> (Strom, pro Jahr)</t>
    </r>
  </si>
  <si>
    <r>
      <t>Ersparnis durch Elektroauto</t>
    </r>
    <r>
      <rPr>
        <sz val="8"/>
        <rFont val="Verdana"/>
        <family val="2"/>
      </rPr>
      <t xml:space="preserve"> (pro Jahr)</t>
    </r>
  </si>
  <si>
    <r>
      <t>Ersparnis durch Energiespeicher</t>
    </r>
    <r>
      <rPr>
        <b/>
        <sz val="10"/>
        <rFont val="Verdana"/>
        <family val="2"/>
      </rPr>
      <t xml:space="preserve"> </t>
    </r>
    <r>
      <rPr>
        <sz val="8"/>
        <rFont val="Verdana"/>
        <family val="2"/>
      </rPr>
      <t>(pro Jahr)</t>
    </r>
  </si>
  <si>
    <t>Ersparnis über die Laufzeit total</t>
  </si>
  <si>
    <t xml:space="preserve"> Details</t>
  </si>
  <si>
    <t>▪ Energiebedarf pro Jahr</t>
  </si>
  <si>
    <t>▪ Energiekosten ohne Solar-Nachstromspeicher</t>
  </si>
  <si>
    <t>▪ Speicher-Größe für täglichen Energiebedarf</t>
  </si>
  <si>
    <t>▪ Energiekosten mit Solar-Nachstromspeicher</t>
  </si>
  <si>
    <t>▪ durch Solar fahrbare Strecke pro Jahr</t>
  </si>
  <si>
    <t>▪ Kreditsumme (100%) = Investitionskosten</t>
  </si>
  <si>
    <t>▪ Rate (pro Jahr)</t>
  </si>
  <si>
    <t>▪ Rate (pro Monat)</t>
  </si>
  <si>
    <t>▪ Kapazität der Batterie des Elektroautos</t>
  </si>
  <si>
    <t>Batterie-Typ</t>
  </si>
  <si>
    <r>
      <t>Anschaffungskosten Energiespeicher</t>
    </r>
    <r>
      <rPr>
        <sz val="8"/>
        <rFont val="Verdana"/>
        <family val="2"/>
      </rPr>
      <t xml:space="preserve"> (150 €/kWh)</t>
    </r>
  </si>
  <si>
    <t>© 2009 – OGRON BV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</si>
</sst>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_ ;[Red]\-#,##0\ 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#,##0.00\ &quot;€&quot;"/>
    <numFmt numFmtId="179" formatCode="0.0%"/>
    <numFmt numFmtId="180" formatCode="#,##0\ &quot;€&quot;"/>
    <numFmt numFmtId="181" formatCode="\km"/>
    <numFmt numFmtId="182" formatCode="#,##0\ _€"/>
    <numFmt numFmtId="183" formatCode="#,##0.00\ _€"/>
    <numFmt numFmtId="184" formatCode="0\ &quot;kWh&quot;"/>
    <numFmt numFmtId="185" formatCode="0.00\ &quot;l&quot;"/>
    <numFmt numFmtId="186" formatCode="#,##0\ &quot;kWh&quot;"/>
    <numFmt numFmtId="187" formatCode="#,##0\ &quot;km#&quot;"/>
    <numFmt numFmtId="188" formatCode="#,##0\ &quot;km&quot;"/>
    <numFmt numFmtId="189" formatCode="_-* #,##0.00\ [$€]_-;\-* #,##0.00\ [$€]_-;_-* &quot;-&quot;??\ [$€]_-;_-@_-"/>
    <numFmt numFmtId="190" formatCode="#,##0.00_ ;\-#,##0.00\ "/>
    <numFmt numFmtId="191" formatCode="#,##0_ ;\-#,##0\ 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b/>
      <sz val="14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color indexed="16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b/>
      <sz val="11"/>
      <color indexed="16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u val="single"/>
      <sz val="10"/>
      <color indexed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>
        <color indexed="63"/>
      </left>
      <right>
        <color indexed="63"/>
      </right>
      <top style="medium">
        <color indexed="26"/>
      </top>
      <bottom style="medium">
        <color indexed="26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10" fillId="3" borderId="1" xfId="0" applyFont="1" applyFill="1" applyBorder="1" applyAlignment="1" applyProtection="1">
      <alignment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4" borderId="4" xfId="0" applyFont="1" applyFill="1" applyBorder="1" applyAlignment="1" applyProtection="1">
      <alignment vertical="center"/>
      <protection/>
    </xf>
    <xf numFmtId="0" fontId="6" fillId="4" borderId="0" xfId="0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3" fillId="4" borderId="5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3" fillId="5" borderId="7" xfId="0" applyFont="1" applyFill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vertical="center"/>
      <protection/>
    </xf>
    <xf numFmtId="0" fontId="3" fillId="5" borderId="6" xfId="0" applyFont="1" applyFill="1" applyBorder="1" applyAlignment="1" applyProtection="1">
      <alignment vertical="center"/>
      <protection/>
    </xf>
    <xf numFmtId="49" fontId="8" fillId="5" borderId="7" xfId="0" applyNumberFormat="1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vertical="center"/>
      <protection/>
    </xf>
    <xf numFmtId="0" fontId="3" fillId="5" borderId="10" xfId="0" applyFont="1" applyFill="1" applyBorder="1" applyAlignment="1" applyProtection="1">
      <alignment vertical="center"/>
      <protection/>
    </xf>
    <xf numFmtId="3" fontId="8" fillId="5" borderId="0" xfId="0" applyNumberFormat="1" applyFont="1" applyFill="1" applyBorder="1" applyAlignment="1" applyProtection="1">
      <alignment vertical="center"/>
      <protection/>
    </xf>
    <xf numFmtId="2" fontId="3" fillId="3" borderId="11" xfId="0" applyNumberFormat="1" applyFont="1" applyFill="1" applyBorder="1" applyAlignment="1" applyProtection="1">
      <alignment vertical="center"/>
      <protection locked="0"/>
    </xf>
    <xf numFmtId="4" fontId="8" fillId="5" borderId="10" xfId="0" applyNumberFormat="1" applyFont="1" applyFill="1" applyBorder="1" applyAlignment="1" applyProtection="1">
      <alignment vertical="center"/>
      <protection/>
    </xf>
    <xf numFmtId="4" fontId="8" fillId="4" borderId="0" xfId="0" applyNumberFormat="1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vertical="center"/>
      <protection/>
    </xf>
    <xf numFmtId="3" fontId="3" fillId="3" borderId="11" xfId="0" applyNumberFormat="1" applyFont="1" applyFill="1" applyBorder="1" applyAlignment="1" applyProtection="1">
      <alignment vertical="center"/>
      <protection locked="0"/>
    </xf>
    <xf numFmtId="3" fontId="8" fillId="5" borderId="10" xfId="0" applyNumberFormat="1" applyFont="1" applyFill="1" applyBorder="1" applyAlignment="1" applyProtection="1">
      <alignment vertical="center"/>
      <protection/>
    </xf>
    <xf numFmtId="3" fontId="3" fillId="5" borderId="9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190" fontId="8" fillId="5" borderId="10" xfId="18" applyNumberFormat="1" applyFont="1" applyFill="1" applyBorder="1" applyAlignment="1" applyProtection="1">
      <alignment vertical="center"/>
      <protection/>
    </xf>
    <xf numFmtId="190" fontId="8" fillId="4" borderId="0" xfId="18" applyNumberFormat="1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center"/>
      <protection/>
    </xf>
    <xf numFmtId="0" fontId="3" fillId="5" borderId="12" xfId="0" applyFont="1" applyFill="1" applyBorder="1" applyAlignment="1" applyProtection="1">
      <alignment horizontal="right" vertical="center"/>
      <protection/>
    </xf>
    <xf numFmtId="0" fontId="8" fillId="5" borderId="10" xfId="0" applyFont="1" applyFill="1" applyBorder="1" applyAlignment="1" applyProtection="1">
      <alignment vertical="center"/>
      <protection/>
    </xf>
    <xf numFmtId="0" fontId="3" fillId="5" borderId="13" xfId="0" applyFont="1" applyFill="1" applyBorder="1" applyAlignment="1" applyProtection="1">
      <alignment vertical="center"/>
      <protection/>
    </xf>
    <xf numFmtId="0" fontId="3" fillId="5" borderId="14" xfId="0" applyFont="1" applyFill="1" applyBorder="1" applyAlignment="1" applyProtection="1">
      <alignment vertical="center"/>
      <protection/>
    </xf>
    <xf numFmtId="0" fontId="3" fillId="5" borderId="15" xfId="0" applyFont="1" applyFill="1" applyBorder="1" applyAlignment="1" applyProtection="1">
      <alignment vertical="center"/>
      <protection/>
    </xf>
    <xf numFmtId="0" fontId="13" fillId="5" borderId="15" xfId="0" applyFont="1" applyFill="1" applyBorder="1" applyAlignment="1" applyProtection="1">
      <alignment horizontal="right" vertical="center"/>
      <protection/>
    </xf>
    <xf numFmtId="3" fontId="8" fillId="4" borderId="0" xfId="0" applyNumberFormat="1" applyFont="1" applyFill="1" applyBorder="1" applyAlignment="1" applyProtection="1">
      <alignment vertical="center"/>
      <protection/>
    </xf>
    <xf numFmtId="0" fontId="3" fillId="6" borderId="6" xfId="0" applyFont="1" applyFill="1" applyBorder="1" applyAlignment="1" applyProtection="1">
      <alignment vertical="center"/>
      <protection/>
    </xf>
    <xf numFmtId="0" fontId="3" fillId="6" borderId="7" xfId="0" applyFont="1" applyFill="1" applyBorder="1" applyAlignment="1" applyProtection="1">
      <alignment vertical="center"/>
      <protection/>
    </xf>
    <xf numFmtId="0" fontId="13" fillId="6" borderId="7" xfId="0" applyFont="1" applyFill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vertical="center"/>
      <protection/>
    </xf>
    <xf numFmtId="0" fontId="11" fillId="6" borderId="0" xfId="0" applyFont="1" applyFill="1" applyBorder="1" applyAlignment="1" applyProtection="1">
      <alignment vertical="center"/>
      <protection/>
    </xf>
    <xf numFmtId="0" fontId="13" fillId="6" borderId="0" xfId="0" applyFont="1" applyFill="1" applyBorder="1" applyAlignment="1" applyProtection="1">
      <alignment vertical="center"/>
      <protection/>
    </xf>
    <xf numFmtId="0" fontId="13" fillId="6" borderId="10" xfId="0" applyFont="1" applyFill="1" applyBorder="1" applyAlignment="1" applyProtection="1">
      <alignment horizontal="right" vertical="center"/>
      <protection/>
    </xf>
    <xf numFmtId="0" fontId="3" fillId="6" borderId="0" xfId="0" applyFont="1" applyFill="1" applyBorder="1" applyAlignment="1" applyProtection="1">
      <alignment vertical="center"/>
      <protection/>
    </xf>
    <xf numFmtId="1" fontId="3" fillId="3" borderId="16" xfId="0" applyNumberFormat="1" applyFont="1" applyFill="1" applyBorder="1" applyAlignment="1" applyProtection="1">
      <alignment vertical="center"/>
      <protection locked="0"/>
    </xf>
    <xf numFmtId="3" fontId="8" fillId="6" borderId="10" xfId="0" applyNumberFormat="1" applyFont="1" applyFill="1" applyBorder="1" applyAlignment="1" applyProtection="1">
      <alignment vertical="center"/>
      <protection/>
    </xf>
    <xf numFmtId="3" fontId="8" fillId="6" borderId="0" xfId="0" applyNumberFormat="1" applyFont="1" applyFill="1" applyBorder="1" applyAlignment="1" applyProtection="1">
      <alignment vertical="center"/>
      <protection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6" borderId="10" xfId="0" applyFont="1" applyFill="1" applyBorder="1" applyAlignment="1" applyProtection="1">
      <alignment vertical="center"/>
      <protection/>
    </xf>
    <xf numFmtId="49" fontId="12" fillId="6" borderId="0" xfId="0" applyNumberFormat="1" applyFont="1" applyFill="1" applyBorder="1" applyAlignment="1" applyProtection="1">
      <alignment vertical="center"/>
      <protection/>
    </xf>
    <xf numFmtId="2" fontId="3" fillId="3" borderId="16" xfId="0" applyNumberFormat="1" applyFont="1" applyFill="1" applyBorder="1" applyAlignment="1" applyProtection="1">
      <alignment vertical="center"/>
      <protection locked="0"/>
    </xf>
    <xf numFmtId="190" fontId="8" fillId="6" borderId="10" xfId="18" applyNumberFormat="1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vertical="center"/>
      <protection/>
    </xf>
    <xf numFmtId="3" fontId="6" fillId="6" borderId="0" xfId="0" applyNumberFormat="1" applyFont="1" applyFill="1" applyAlignment="1" applyProtection="1">
      <alignment vertical="center"/>
      <protection/>
    </xf>
    <xf numFmtId="0" fontId="12" fillId="6" borderId="10" xfId="0" applyFont="1" applyFill="1" applyBorder="1" applyAlignment="1" applyProtection="1">
      <alignment vertical="center"/>
      <protection/>
    </xf>
    <xf numFmtId="0" fontId="3" fillId="6" borderId="13" xfId="0" applyFont="1" applyFill="1" applyBorder="1" applyAlignment="1" applyProtection="1">
      <alignment vertical="center"/>
      <protection/>
    </xf>
    <xf numFmtId="0" fontId="3" fillId="6" borderId="14" xfId="0" applyFont="1" applyFill="1" applyBorder="1" applyAlignment="1" applyProtection="1">
      <alignment vertical="center"/>
      <protection/>
    </xf>
    <xf numFmtId="0" fontId="13" fillId="6" borderId="14" xfId="0" applyFont="1" applyFill="1" applyBorder="1" applyAlignment="1" applyProtection="1">
      <alignment vertical="center"/>
      <protection/>
    </xf>
    <xf numFmtId="0" fontId="13" fillId="6" borderId="15" xfId="0" applyFont="1" applyFill="1" applyBorder="1" applyAlignment="1" applyProtection="1">
      <alignment horizontal="right" vertical="center"/>
      <protection/>
    </xf>
    <xf numFmtId="0" fontId="3" fillId="6" borderId="15" xfId="0" applyFont="1" applyFill="1" applyBorder="1" applyAlignment="1" applyProtection="1">
      <alignment vertical="center"/>
      <protection/>
    </xf>
    <xf numFmtId="0" fontId="3" fillId="7" borderId="6" xfId="0" applyFont="1" applyFill="1" applyBorder="1" applyAlignment="1" applyProtection="1">
      <alignment vertical="center"/>
      <protection/>
    </xf>
    <xf numFmtId="0" fontId="3" fillId="7" borderId="7" xfId="0" applyFont="1" applyFill="1" applyBorder="1" applyAlignment="1" applyProtection="1">
      <alignment vertical="center"/>
      <protection/>
    </xf>
    <xf numFmtId="0" fontId="3" fillId="7" borderId="7" xfId="0" applyFont="1" applyFill="1" applyBorder="1" applyAlignment="1" applyProtection="1">
      <alignment horizontal="right" vertical="center"/>
      <protection/>
    </xf>
    <xf numFmtId="1" fontId="8" fillId="7" borderId="8" xfId="0" applyNumberFormat="1" applyFont="1" applyFill="1" applyBorder="1" applyAlignment="1" applyProtection="1">
      <alignment vertical="center"/>
      <protection/>
    </xf>
    <xf numFmtId="0" fontId="8" fillId="7" borderId="8" xfId="0" applyFont="1" applyFill="1" applyBorder="1" applyAlignment="1" applyProtection="1">
      <alignment vertical="center"/>
      <protection/>
    </xf>
    <xf numFmtId="0" fontId="3" fillId="7" borderId="9" xfId="0" applyFont="1" applyFill="1" applyBorder="1" applyAlignment="1" applyProtection="1">
      <alignment vertical="center"/>
      <protection/>
    </xf>
    <xf numFmtId="0" fontId="11" fillId="7" borderId="0" xfId="0" applyFont="1" applyFill="1" applyBorder="1" applyAlignment="1" applyProtection="1">
      <alignment vertical="center"/>
      <protection/>
    </xf>
    <xf numFmtId="0" fontId="3" fillId="7" borderId="0" xfId="0" applyFont="1" applyFill="1" applyBorder="1" applyAlignment="1" applyProtection="1">
      <alignment vertical="center"/>
      <protection/>
    </xf>
    <xf numFmtId="0" fontId="3" fillId="7" borderId="10" xfId="0" applyFont="1" applyFill="1" applyBorder="1" applyAlignment="1" applyProtection="1">
      <alignment vertical="center"/>
      <protection/>
    </xf>
    <xf numFmtId="0" fontId="3" fillId="7" borderId="0" xfId="0" applyFont="1" applyFill="1" applyBorder="1" applyAlignment="1" applyProtection="1">
      <alignment horizontal="right" vertical="center"/>
      <protection/>
    </xf>
    <xf numFmtId="0" fontId="8" fillId="7" borderId="10" xfId="0" applyFont="1" applyFill="1" applyBorder="1" applyAlignment="1" applyProtection="1">
      <alignment vertical="center"/>
      <protection/>
    </xf>
    <xf numFmtId="0" fontId="12" fillId="7" borderId="0" xfId="0" applyFont="1" applyFill="1" applyBorder="1" applyAlignment="1" applyProtection="1">
      <alignment vertical="center"/>
      <protection/>
    </xf>
    <xf numFmtId="0" fontId="3" fillId="3" borderId="17" xfId="0" applyFont="1" applyFill="1" applyBorder="1" applyAlignment="1" applyProtection="1">
      <alignment vertical="center"/>
      <protection locked="0"/>
    </xf>
    <xf numFmtId="49" fontId="12" fillId="7" borderId="0" xfId="0" applyNumberFormat="1" applyFont="1" applyFill="1" applyBorder="1" applyAlignment="1" applyProtection="1">
      <alignment vertical="center"/>
      <protection/>
    </xf>
    <xf numFmtId="2" fontId="3" fillId="3" borderId="17" xfId="0" applyNumberFormat="1" applyFont="1" applyFill="1" applyBorder="1" applyAlignment="1" applyProtection="1">
      <alignment vertical="center"/>
      <protection locked="0"/>
    </xf>
    <xf numFmtId="0" fontId="3" fillId="7" borderId="13" xfId="0" applyFont="1" applyFill="1" applyBorder="1" applyAlignment="1" applyProtection="1">
      <alignment vertical="center"/>
      <protection/>
    </xf>
    <xf numFmtId="0" fontId="3" fillId="7" borderId="14" xfId="0" applyFont="1" applyFill="1" applyBorder="1" applyAlignment="1" applyProtection="1">
      <alignment vertical="center"/>
      <protection/>
    </xf>
    <xf numFmtId="0" fontId="3" fillId="7" borderId="15" xfId="0" applyFont="1" applyFill="1" applyBorder="1" applyAlignment="1" applyProtection="1">
      <alignment vertical="center"/>
      <protection/>
    </xf>
    <xf numFmtId="0" fontId="3" fillId="4" borderId="18" xfId="0" applyFont="1" applyFill="1" applyBorder="1" applyAlignment="1" applyProtection="1">
      <alignment vertical="center"/>
      <protection/>
    </xf>
    <xf numFmtId="0" fontId="3" fillId="4" borderId="19" xfId="0" applyFont="1" applyFill="1" applyBorder="1" applyAlignment="1" applyProtection="1">
      <alignment vertical="center"/>
      <protection/>
    </xf>
    <xf numFmtId="0" fontId="3" fillId="4" borderId="2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4" fontId="3" fillId="2" borderId="0" xfId="0" applyNumberFormat="1" applyFont="1" applyFill="1" applyBorder="1" applyAlignment="1" applyProtection="1">
      <alignment vertical="center"/>
      <protection/>
    </xf>
    <xf numFmtId="3" fontId="3" fillId="4" borderId="0" xfId="0" applyNumberFormat="1" applyFont="1" applyFill="1" applyBorder="1" applyAlignment="1" applyProtection="1">
      <alignment horizontal="right" vertical="center"/>
      <protection/>
    </xf>
    <xf numFmtId="0" fontId="3" fillId="7" borderId="8" xfId="0" applyFont="1" applyFill="1" applyBorder="1" applyAlignment="1" applyProtection="1">
      <alignment vertical="center"/>
      <protection/>
    </xf>
    <xf numFmtId="3" fontId="6" fillId="5" borderId="0" xfId="0" applyNumberFormat="1" applyFont="1" applyFill="1" applyAlignment="1" applyProtection="1">
      <alignment vertical="center"/>
      <protection/>
    </xf>
    <xf numFmtId="0" fontId="12" fillId="5" borderId="10" xfId="0" applyFont="1" applyFill="1" applyBorder="1" applyAlignment="1" applyProtection="1">
      <alignment vertical="center"/>
      <protection/>
    </xf>
    <xf numFmtId="3" fontId="6" fillId="7" borderId="0" xfId="0" applyNumberFormat="1" applyFont="1" applyFill="1" applyBorder="1" applyAlignment="1" applyProtection="1">
      <alignment vertical="center"/>
      <protection/>
    </xf>
    <xf numFmtId="0" fontId="12" fillId="7" borderId="10" xfId="0" applyFont="1" applyFill="1" applyBorder="1" applyAlignment="1" applyProtection="1">
      <alignment vertical="center"/>
      <protection/>
    </xf>
    <xf numFmtId="3" fontId="6" fillId="5" borderId="0" xfId="0" applyNumberFormat="1" applyFont="1" applyFill="1" applyBorder="1" applyAlignment="1" applyProtection="1">
      <alignment vertical="center"/>
      <protection/>
    </xf>
    <xf numFmtId="1" fontId="6" fillId="7" borderId="0" xfId="18" applyNumberFormat="1" applyFont="1" applyFill="1" applyBorder="1" applyAlignment="1" applyProtection="1">
      <alignment vertical="center"/>
      <protection/>
    </xf>
    <xf numFmtId="0" fontId="6" fillId="6" borderId="7" xfId="0" applyFont="1" applyFill="1" applyBorder="1" applyAlignment="1" applyProtection="1">
      <alignment vertical="center"/>
      <protection/>
    </xf>
    <xf numFmtId="0" fontId="6" fillId="6" borderId="8" xfId="0" applyFont="1" applyFill="1" applyBorder="1" applyAlignment="1" applyProtection="1">
      <alignment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80" fontId="3" fillId="6" borderId="14" xfId="0" applyNumberFormat="1" applyFont="1" applyFill="1" applyBorder="1" applyAlignment="1" applyProtection="1">
      <alignment vertical="center"/>
      <protection/>
    </xf>
    <xf numFmtId="0" fontId="3" fillId="8" borderId="9" xfId="0" applyFont="1" applyFill="1" applyBorder="1" applyAlignment="1" applyProtection="1">
      <alignment vertical="center"/>
      <protection/>
    </xf>
    <xf numFmtId="0" fontId="3" fillId="8" borderId="0" xfId="0" applyFont="1" applyFill="1" applyBorder="1" applyAlignment="1" applyProtection="1">
      <alignment vertical="center"/>
      <protection/>
    </xf>
    <xf numFmtId="0" fontId="3" fillId="8" borderId="10" xfId="0" applyFont="1" applyFill="1" applyBorder="1" applyAlignment="1" applyProtection="1">
      <alignment vertical="center"/>
      <protection/>
    </xf>
    <xf numFmtId="0" fontId="11" fillId="8" borderId="0" xfId="0" applyFont="1" applyFill="1" applyBorder="1" applyAlignment="1" applyProtection="1">
      <alignment vertical="center"/>
      <protection/>
    </xf>
    <xf numFmtId="3" fontId="6" fillId="8" borderId="0" xfId="0" applyNumberFormat="1" applyFont="1" applyFill="1" applyAlignment="1" applyProtection="1">
      <alignment vertical="center"/>
      <protection/>
    </xf>
    <xf numFmtId="0" fontId="14" fillId="8" borderId="10" xfId="0" applyFont="1" applyFill="1" applyBorder="1" applyAlignment="1" applyProtection="1">
      <alignment vertical="center"/>
      <protection/>
    </xf>
    <xf numFmtId="3" fontId="6" fillId="8" borderId="0" xfId="0" applyNumberFormat="1" applyFont="1" applyFill="1" applyBorder="1" applyAlignment="1" applyProtection="1">
      <alignment vertical="center"/>
      <protection/>
    </xf>
    <xf numFmtId="0" fontId="6" fillId="8" borderId="10" xfId="0" applyFont="1" applyFill="1" applyBorder="1" applyAlignment="1" applyProtection="1">
      <alignment vertical="center"/>
      <protection/>
    </xf>
    <xf numFmtId="0" fontId="3" fillId="8" borderId="13" xfId="0" applyFont="1" applyFill="1" applyBorder="1" applyAlignment="1" applyProtection="1">
      <alignment vertical="center"/>
      <protection/>
    </xf>
    <xf numFmtId="0" fontId="3" fillId="8" borderId="14" xfId="0" applyFont="1" applyFill="1" applyBorder="1" applyAlignment="1" applyProtection="1">
      <alignment vertical="center"/>
      <protection/>
    </xf>
    <xf numFmtId="180" fontId="3" fillId="8" borderId="14" xfId="0" applyNumberFormat="1" applyFont="1" applyFill="1" applyBorder="1" applyAlignment="1" applyProtection="1">
      <alignment vertical="center"/>
      <protection/>
    </xf>
    <xf numFmtId="0" fontId="3" fillId="8" borderId="15" xfId="0" applyFont="1" applyFill="1" applyBorder="1" applyAlignment="1" applyProtection="1">
      <alignment vertical="center"/>
      <protection/>
    </xf>
    <xf numFmtId="3" fontId="3" fillId="4" borderId="0" xfId="0" applyNumberFormat="1" applyFont="1" applyFill="1" applyBorder="1" applyAlignment="1" applyProtection="1">
      <alignment vertical="center"/>
      <protection/>
    </xf>
    <xf numFmtId="0" fontId="3" fillId="8" borderId="6" xfId="0" applyFont="1" applyFill="1" applyBorder="1" applyAlignment="1" applyProtection="1">
      <alignment vertical="center"/>
      <protection/>
    </xf>
    <xf numFmtId="0" fontId="3" fillId="8" borderId="7" xfId="0" applyFont="1" applyFill="1" applyBorder="1" applyAlignment="1" applyProtection="1">
      <alignment vertical="center"/>
      <protection/>
    </xf>
    <xf numFmtId="3" fontId="3" fillId="8" borderId="7" xfId="0" applyNumberFormat="1" applyFont="1" applyFill="1" applyBorder="1" applyAlignment="1" applyProtection="1">
      <alignment vertical="center"/>
      <protection/>
    </xf>
    <xf numFmtId="0" fontId="3" fillId="8" borderId="8" xfId="0" applyFont="1" applyFill="1" applyBorder="1" applyAlignment="1" applyProtection="1">
      <alignment vertical="center"/>
      <protection/>
    </xf>
    <xf numFmtId="0" fontId="3" fillId="8" borderId="0" xfId="0" applyFont="1" applyFill="1" applyAlignment="1" applyProtection="1">
      <alignment vertical="center"/>
      <protection/>
    </xf>
    <xf numFmtId="3" fontId="3" fillId="8" borderId="0" xfId="0" applyNumberFormat="1" applyFont="1" applyFill="1" applyBorder="1" applyAlignment="1" applyProtection="1">
      <alignment vertical="center"/>
      <protection/>
    </xf>
    <xf numFmtId="0" fontId="15" fillId="8" borderId="0" xfId="0" applyFont="1" applyFill="1" applyBorder="1" applyAlignment="1" applyProtection="1">
      <alignment horizontal="right" vertical="center"/>
      <protection/>
    </xf>
    <xf numFmtId="3" fontId="10" fillId="8" borderId="0" xfId="0" applyNumberFormat="1" applyFont="1" applyFill="1" applyAlignment="1" applyProtection="1">
      <alignment vertical="center"/>
      <protection/>
    </xf>
    <xf numFmtId="0" fontId="10" fillId="8" borderId="0" xfId="0" applyFont="1" applyFill="1" applyBorder="1" applyAlignment="1" applyProtection="1">
      <alignment vertical="center"/>
      <protection/>
    </xf>
    <xf numFmtId="3" fontId="3" fillId="8" borderId="14" xfId="0" applyNumberFormat="1" applyFont="1" applyFill="1" applyBorder="1" applyAlignment="1" applyProtection="1">
      <alignment vertical="center"/>
      <protection/>
    </xf>
    <xf numFmtId="3" fontId="3" fillId="4" borderId="19" xfId="0" applyNumberFormat="1" applyFont="1" applyFill="1" applyBorder="1" applyAlignment="1" applyProtection="1">
      <alignment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3" fontId="3" fillId="2" borderId="0" xfId="0" applyNumberFormat="1" applyFont="1" applyFill="1" applyAlignment="1" applyProtection="1">
      <alignment vertical="center"/>
      <protection/>
    </xf>
    <xf numFmtId="3" fontId="3" fillId="3" borderId="2" xfId="0" applyNumberFormat="1" applyFont="1" applyFill="1" applyBorder="1" applyAlignment="1" applyProtection="1">
      <alignment vertical="center"/>
      <protection/>
    </xf>
    <xf numFmtId="0" fontId="8" fillId="4" borderId="4" xfId="0" applyFont="1" applyFill="1" applyBorder="1" applyAlignment="1" applyProtection="1">
      <alignment vertical="center"/>
      <protection/>
    </xf>
    <xf numFmtId="0" fontId="8" fillId="4" borderId="5" xfId="0" applyFont="1" applyFill="1" applyBorder="1" applyAlignment="1" applyProtection="1">
      <alignment vertical="center"/>
      <protection/>
    </xf>
    <xf numFmtId="0" fontId="8" fillId="6" borderId="6" xfId="0" applyFont="1" applyFill="1" applyBorder="1" applyAlignment="1" applyProtection="1">
      <alignment vertical="center"/>
      <protection/>
    </xf>
    <xf numFmtId="0" fontId="8" fillId="6" borderId="7" xfId="0" applyFont="1" applyFill="1" applyBorder="1" applyAlignment="1" applyProtection="1">
      <alignment vertical="center"/>
      <protection/>
    </xf>
    <xf numFmtId="0" fontId="8" fillId="6" borderId="8" xfId="0" applyFont="1" applyFill="1" applyBorder="1" applyAlignment="1" applyProtection="1">
      <alignment vertical="center"/>
      <protection/>
    </xf>
    <xf numFmtId="3" fontId="8" fillId="7" borderId="6" xfId="0" applyNumberFormat="1" applyFont="1" applyFill="1" applyBorder="1" applyAlignment="1" applyProtection="1">
      <alignment vertical="center"/>
      <protection/>
    </xf>
    <xf numFmtId="3" fontId="8" fillId="7" borderId="7" xfId="0" applyNumberFormat="1" applyFont="1" applyFill="1" applyBorder="1" applyAlignment="1" applyProtection="1">
      <alignment vertical="center"/>
      <protection/>
    </xf>
    <xf numFmtId="0" fontId="8" fillId="7" borderId="7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vertical="center"/>
      <protection/>
    </xf>
    <xf numFmtId="0" fontId="8" fillId="6" borderId="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7" borderId="9" xfId="0" applyFont="1" applyFill="1" applyBorder="1" applyAlignment="1" applyProtection="1">
      <alignment vertical="center"/>
      <protection/>
    </xf>
    <xf numFmtId="0" fontId="8" fillId="7" borderId="0" xfId="0" applyFont="1" applyFill="1" applyBorder="1" applyAlignment="1" applyProtection="1">
      <alignment vertical="center"/>
      <protection/>
    </xf>
    <xf numFmtId="3" fontId="8" fillId="7" borderId="0" xfId="0" applyNumberFormat="1" applyFont="1" applyFill="1" applyBorder="1" applyAlignment="1" applyProtection="1">
      <alignment vertical="center"/>
      <protection/>
    </xf>
    <xf numFmtId="3" fontId="8" fillId="7" borderId="9" xfId="0" applyNumberFormat="1" applyFont="1" applyFill="1" applyBorder="1" applyAlignment="1" applyProtection="1">
      <alignment vertical="center"/>
      <protection/>
    </xf>
    <xf numFmtId="0" fontId="8" fillId="7" borderId="13" xfId="0" applyFont="1" applyFill="1" applyBorder="1" applyAlignment="1" applyProtection="1">
      <alignment vertical="center"/>
      <protection/>
    </xf>
    <xf numFmtId="0" fontId="8" fillId="7" borderId="14" xfId="0" applyFont="1" applyFill="1" applyBorder="1" applyAlignment="1" applyProtection="1">
      <alignment vertical="center"/>
      <protection/>
    </xf>
    <xf numFmtId="0" fontId="8" fillId="7" borderId="15" xfId="0" applyFont="1" applyFill="1" applyBorder="1" applyAlignment="1" applyProtection="1">
      <alignment vertical="center"/>
      <protection/>
    </xf>
    <xf numFmtId="0" fontId="8" fillId="4" borderId="18" xfId="0" applyFont="1" applyFill="1" applyBorder="1" applyAlignment="1" applyProtection="1">
      <alignment vertical="center"/>
      <protection/>
    </xf>
    <xf numFmtId="0" fontId="8" fillId="4" borderId="19" xfId="0" applyFont="1" applyFill="1" applyBorder="1" applyAlignment="1" applyProtection="1">
      <alignment vertical="center"/>
      <protection/>
    </xf>
    <xf numFmtId="4" fontId="8" fillId="4" borderId="19" xfId="0" applyNumberFormat="1" applyFont="1" applyFill="1" applyBorder="1" applyAlignment="1" applyProtection="1">
      <alignment vertical="center"/>
      <protection/>
    </xf>
    <xf numFmtId="4" fontId="17" fillId="4" borderId="19" xfId="0" applyNumberFormat="1" applyFont="1" applyFill="1" applyBorder="1" applyAlignment="1" applyProtection="1">
      <alignment vertical="center"/>
      <protection/>
    </xf>
    <xf numFmtId="0" fontId="8" fillId="4" borderId="20" xfId="0" applyFont="1" applyFill="1" applyBorder="1" applyAlignment="1" applyProtection="1">
      <alignment vertical="center"/>
      <protection/>
    </xf>
    <xf numFmtId="4" fontId="3" fillId="2" borderId="0" xfId="0" applyNumberFormat="1" applyFont="1" applyFill="1" applyAlignment="1" applyProtection="1">
      <alignment vertical="center"/>
      <protection/>
    </xf>
    <xf numFmtId="4" fontId="18" fillId="2" borderId="0" xfId="0" applyNumberFormat="1" applyFont="1" applyFill="1" applyAlignment="1" applyProtection="1">
      <alignment vertical="center"/>
      <protection/>
    </xf>
    <xf numFmtId="3" fontId="12" fillId="6" borderId="0" xfId="0" applyNumberFormat="1" applyFont="1" applyFill="1" applyBorder="1" applyAlignment="1" applyProtection="1">
      <alignment vertical="center"/>
      <protection/>
    </xf>
    <xf numFmtId="3" fontId="6" fillId="6" borderId="0" xfId="0" applyNumberFormat="1" applyFont="1" applyFill="1" applyBorder="1" applyAlignment="1" applyProtection="1">
      <alignment vertic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gron.de/" TargetMode="External" /><Relationship Id="rId3" Type="http://schemas.openxmlformats.org/officeDocument/2006/relationships/hyperlink" Target="http://www.ogron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123825</xdr:rowOff>
    </xdr:from>
    <xdr:to>
      <xdr:col>14</xdr:col>
      <xdr:colOff>1152525</xdr:colOff>
      <xdr:row>5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962025"/>
          <a:ext cx="7915275" cy="447675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Der Rechner gibt einen Überblick über die Kosten und Einsparungspotentiale bei der Nutzung eines Energiespeichers, der als Quelle für den Energiebedarf eines Hauses sowie eines Elektroautos dienen soll.</a:t>
          </a:r>
        </a:p>
      </xdr:txBody>
    </xdr:sp>
    <xdr:clientData/>
  </xdr:twoCellAnchor>
  <xdr:twoCellAnchor editAs="oneCell">
    <xdr:from>
      <xdr:col>15</xdr:col>
      <xdr:colOff>390525</xdr:colOff>
      <xdr:row>3</xdr:row>
      <xdr:rowOff>47625</xdr:rowOff>
    </xdr:from>
    <xdr:to>
      <xdr:col>17</xdr:col>
      <xdr:colOff>9525</xdr:colOff>
      <xdr:row>5</xdr:row>
      <xdr:rowOff>238125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88582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9"/>
  <sheetViews>
    <sheetView showGridLines="0" showRowColHeaders="0" tabSelected="1" workbookViewId="0" topLeftCell="A1">
      <selection activeCell="H11" sqref="H11"/>
    </sheetView>
  </sheetViews>
  <sheetFormatPr defaultColWidth="11.421875" defaultRowHeight="13.5" customHeight="1"/>
  <cols>
    <col min="1" max="1" width="7.7109375" style="1" customWidth="1"/>
    <col min="2" max="4" width="2.28125" style="1" customWidth="1"/>
    <col min="5" max="5" width="2.00390625" style="1" customWidth="1"/>
    <col min="6" max="7" width="22.7109375" style="1" customWidth="1"/>
    <col min="8" max="8" width="9.7109375" style="1" customWidth="1"/>
    <col min="9" max="9" width="5.7109375" style="1" customWidth="1"/>
    <col min="10" max="13" width="2.28125" style="1" customWidth="1"/>
    <col min="14" max="15" width="22.7109375" style="1" customWidth="1"/>
    <col min="16" max="16" width="9.7109375" style="1" customWidth="1"/>
    <col min="17" max="17" width="5.7109375" style="1" customWidth="1"/>
    <col min="18" max="18" width="2.28125" style="1" customWidth="1"/>
    <col min="19" max="16384" width="11.421875" style="1" customWidth="1"/>
  </cols>
  <sheetData>
    <row r="1" ht="34.5" customHeight="1"/>
    <row r="2" spans="2:7" ht="13.5" customHeight="1">
      <c r="B2" s="2" t="s">
        <v>0</v>
      </c>
      <c r="C2" s="3"/>
      <c r="D2" s="3"/>
      <c r="G2" s="4"/>
    </row>
    <row r="3" spans="2:4" ht="18" customHeight="1">
      <c r="B3" s="5" t="s">
        <v>1</v>
      </c>
      <c r="C3" s="3"/>
      <c r="D3" s="3"/>
    </row>
    <row r="4" ht="13.5" customHeight="1">
      <c r="C4" s="4"/>
    </row>
    <row r="5" s="6" customFormat="1" ht="13.5" customHeight="1"/>
    <row r="6" ht="30" customHeight="1" thickBot="1"/>
    <row r="7" spans="2:18" ht="19.5" customHeight="1" thickBot="1">
      <c r="B7" s="7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2:18" ht="13.5" customHeight="1" thickBot="1"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2:18" ht="13.5" customHeight="1">
      <c r="B9" s="10"/>
      <c r="C9" s="14"/>
      <c r="D9" s="15"/>
      <c r="E9" s="15"/>
      <c r="F9" s="15"/>
      <c r="G9" s="15"/>
      <c r="H9" s="15"/>
      <c r="I9" s="16"/>
      <c r="J9" s="12"/>
      <c r="K9" s="17"/>
      <c r="L9" s="15"/>
      <c r="M9" s="18"/>
      <c r="N9" s="15"/>
      <c r="O9" s="15"/>
      <c r="P9" s="15"/>
      <c r="Q9" s="16"/>
      <c r="R9" s="13"/>
    </row>
    <row r="10" spans="2:18" ht="13.5" customHeight="1" thickBot="1">
      <c r="B10" s="10"/>
      <c r="C10" s="19"/>
      <c r="D10" s="20" t="s">
        <v>3</v>
      </c>
      <c r="E10" s="21"/>
      <c r="F10" s="21"/>
      <c r="G10" s="21"/>
      <c r="H10" s="21"/>
      <c r="I10" s="22"/>
      <c r="J10" s="12"/>
      <c r="K10" s="19"/>
      <c r="L10" s="20" t="s">
        <v>4</v>
      </c>
      <c r="M10" s="21"/>
      <c r="N10" s="21"/>
      <c r="O10" s="21"/>
      <c r="P10" s="21"/>
      <c r="Q10" s="22"/>
      <c r="R10" s="13"/>
    </row>
    <row r="11" spans="2:18" ht="13.5" customHeight="1" thickBot="1">
      <c r="B11" s="10"/>
      <c r="C11" s="19"/>
      <c r="D11" s="21"/>
      <c r="E11" s="23" t="s">
        <v>5</v>
      </c>
      <c r="F11" s="21"/>
      <c r="G11" s="21"/>
      <c r="H11" s="24">
        <v>7</v>
      </c>
      <c r="I11" s="25" t="s">
        <v>6</v>
      </c>
      <c r="J11" s="26"/>
      <c r="K11" s="19"/>
      <c r="L11" s="21"/>
      <c r="M11" s="27" t="s">
        <v>7</v>
      </c>
      <c r="N11" s="21"/>
      <c r="O11" s="21"/>
      <c r="P11" s="28">
        <v>20000</v>
      </c>
      <c r="Q11" s="29" t="s">
        <v>8</v>
      </c>
      <c r="R11" s="13"/>
    </row>
    <row r="12" spans="2:18" ht="13.5" customHeight="1" thickBot="1">
      <c r="B12" s="10"/>
      <c r="C12" s="30"/>
      <c r="D12" s="21"/>
      <c r="E12" s="31" t="s">
        <v>9</v>
      </c>
      <c r="F12" s="21"/>
      <c r="G12" s="21"/>
      <c r="H12" s="24">
        <v>1.5</v>
      </c>
      <c r="I12" s="32" t="s">
        <v>10</v>
      </c>
      <c r="J12" s="33"/>
      <c r="K12" s="19"/>
      <c r="L12" s="34"/>
      <c r="M12" s="27"/>
      <c r="N12" s="21"/>
      <c r="O12" s="21"/>
      <c r="P12" s="35"/>
      <c r="Q12" s="36"/>
      <c r="R12" s="13"/>
    </row>
    <row r="13" spans="2:18" ht="13.5" customHeight="1" thickBot="1">
      <c r="B13" s="10"/>
      <c r="C13" s="37"/>
      <c r="D13" s="38"/>
      <c r="E13" s="38"/>
      <c r="F13" s="38"/>
      <c r="G13" s="38"/>
      <c r="H13" s="38"/>
      <c r="I13" s="39"/>
      <c r="J13" s="12"/>
      <c r="K13" s="37"/>
      <c r="L13" s="38"/>
      <c r="M13" s="38"/>
      <c r="N13" s="38"/>
      <c r="O13" s="38"/>
      <c r="P13" s="38"/>
      <c r="Q13" s="40"/>
      <c r="R13" s="13"/>
    </row>
    <row r="14" spans="2:18" ht="13.5" customHeight="1" thickBot="1">
      <c r="B14" s="10"/>
      <c r="C14" s="12"/>
      <c r="D14" s="12"/>
      <c r="E14" s="12"/>
      <c r="F14" s="12"/>
      <c r="G14" s="12"/>
      <c r="H14" s="12"/>
      <c r="I14" s="12"/>
      <c r="J14" s="41"/>
      <c r="K14" s="12"/>
      <c r="L14" s="12"/>
      <c r="M14" s="12"/>
      <c r="N14" s="12"/>
      <c r="O14" s="12"/>
      <c r="P14" s="12"/>
      <c r="Q14" s="12"/>
      <c r="R14" s="13"/>
    </row>
    <row r="15" spans="2:18" ht="13.5" customHeight="1">
      <c r="B15" s="10"/>
      <c r="C15" s="42"/>
      <c r="D15" s="43"/>
      <c r="E15" s="44"/>
      <c r="F15" s="44"/>
      <c r="G15" s="44"/>
      <c r="H15" s="44"/>
      <c r="I15" s="45"/>
      <c r="J15" s="46"/>
      <c r="K15" s="42"/>
      <c r="L15" s="43"/>
      <c r="M15" s="43"/>
      <c r="N15" s="43"/>
      <c r="O15" s="43"/>
      <c r="P15" s="43"/>
      <c r="Q15" s="45"/>
      <c r="R15" s="13"/>
    </row>
    <row r="16" spans="2:18" ht="13.5" customHeight="1" thickBot="1">
      <c r="B16" s="10"/>
      <c r="C16" s="47"/>
      <c r="D16" s="48" t="s">
        <v>11</v>
      </c>
      <c r="E16" s="49"/>
      <c r="F16" s="49"/>
      <c r="G16" s="49"/>
      <c r="H16" s="49"/>
      <c r="I16" s="50"/>
      <c r="J16" s="46"/>
      <c r="K16" s="47"/>
      <c r="L16" s="48" t="s">
        <v>42</v>
      </c>
      <c r="M16" s="51"/>
      <c r="N16" s="51"/>
      <c r="O16" s="51"/>
      <c r="P16" s="51"/>
      <c r="Q16" s="56"/>
      <c r="R16" s="13"/>
    </row>
    <row r="17" spans="2:18" ht="13.5" customHeight="1" thickBot="1">
      <c r="B17" s="10"/>
      <c r="C17" s="47"/>
      <c r="D17" s="51"/>
      <c r="E17" s="54" t="s">
        <v>13</v>
      </c>
      <c r="F17" s="49"/>
      <c r="G17" s="49"/>
      <c r="H17" s="55">
        <v>12</v>
      </c>
      <c r="I17" s="53" t="s">
        <v>12</v>
      </c>
      <c r="J17" s="46"/>
      <c r="K17" s="47"/>
      <c r="L17" s="51"/>
      <c r="M17" s="156" t="s">
        <v>41</v>
      </c>
      <c r="N17" s="51"/>
      <c r="O17" s="51"/>
      <c r="P17" s="52">
        <v>38</v>
      </c>
      <c r="Q17" s="53" t="s">
        <v>12</v>
      </c>
      <c r="R17" s="13"/>
    </row>
    <row r="18" spans="2:18" ht="13.5" customHeight="1" thickBot="1">
      <c r="B18" s="10"/>
      <c r="C18" s="47"/>
      <c r="D18" s="51"/>
      <c r="E18" s="57" t="s">
        <v>14</v>
      </c>
      <c r="F18" s="51"/>
      <c r="G18" s="51"/>
      <c r="H18" s="58">
        <v>0.16</v>
      </c>
      <c r="I18" s="59" t="s">
        <v>10</v>
      </c>
      <c r="J18" s="12"/>
      <c r="K18" s="47"/>
      <c r="L18" s="51"/>
      <c r="M18" s="51"/>
      <c r="N18" s="51"/>
      <c r="O18" s="51"/>
      <c r="P18" s="51"/>
      <c r="Q18" s="56"/>
      <c r="R18" s="13"/>
    </row>
    <row r="19" spans="2:18" ht="13.5" customHeight="1" thickBot="1">
      <c r="B19" s="10"/>
      <c r="C19" s="47"/>
      <c r="D19" s="51"/>
      <c r="E19" s="57" t="s">
        <v>15</v>
      </c>
      <c r="F19" s="51"/>
      <c r="G19" s="51"/>
      <c r="H19" s="58">
        <v>0.2</v>
      </c>
      <c r="I19" s="59" t="s">
        <v>10</v>
      </c>
      <c r="J19" s="60"/>
      <c r="K19" s="47"/>
      <c r="L19" s="48" t="s">
        <v>16</v>
      </c>
      <c r="M19" s="51"/>
      <c r="N19" s="51"/>
      <c r="O19" s="51"/>
      <c r="P19" s="157">
        <f>(P17-10%)*100/H17</f>
        <v>315.8333333333333</v>
      </c>
      <c r="Q19" s="62" t="s">
        <v>8</v>
      </c>
      <c r="R19" s="13"/>
    </row>
    <row r="20" spans="2:18" ht="13.5" customHeight="1" thickBot="1">
      <c r="B20" s="10"/>
      <c r="C20" s="63"/>
      <c r="D20" s="64"/>
      <c r="E20" s="65"/>
      <c r="F20" s="65"/>
      <c r="G20" s="65"/>
      <c r="H20" s="65"/>
      <c r="I20" s="66"/>
      <c r="J20" s="60"/>
      <c r="K20" s="63"/>
      <c r="L20" s="64"/>
      <c r="M20" s="64"/>
      <c r="N20" s="64"/>
      <c r="O20" s="64"/>
      <c r="P20" s="64"/>
      <c r="Q20" s="67"/>
      <c r="R20" s="13"/>
    </row>
    <row r="21" spans="2:18" ht="13.5" customHeight="1" thickBot="1">
      <c r="B21" s="10"/>
      <c r="C21" s="12"/>
      <c r="D21" s="12"/>
      <c r="E21" s="12"/>
      <c r="F21" s="12"/>
      <c r="G21" s="12"/>
      <c r="H21" s="12"/>
      <c r="I21" s="12"/>
      <c r="J21" s="60"/>
      <c r="K21" s="12"/>
      <c r="L21" s="12"/>
      <c r="M21" s="12"/>
      <c r="N21" s="12"/>
      <c r="O21" s="12"/>
      <c r="P21" s="12"/>
      <c r="Q21" s="12"/>
      <c r="R21" s="13"/>
    </row>
    <row r="22" spans="2:18" ht="13.5" customHeight="1">
      <c r="B22" s="10"/>
      <c r="C22" s="68"/>
      <c r="D22" s="69"/>
      <c r="E22" s="69"/>
      <c r="F22" s="69"/>
      <c r="G22" s="69"/>
      <c r="H22" s="70"/>
      <c r="I22" s="71"/>
      <c r="J22" s="60"/>
      <c r="K22" s="68"/>
      <c r="L22" s="69"/>
      <c r="M22" s="69"/>
      <c r="N22" s="69"/>
      <c r="O22" s="69"/>
      <c r="P22" s="70"/>
      <c r="Q22" s="72"/>
      <c r="R22" s="13"/>
    </row>
    <row r="23" spans="2:18" ht="13.5" customHeight="1" thickBot="1">
      <c r="B23" s="10"/>
      <c r="C23" s="73"/>
      <c r="D23" s="74" t="s">
        <v>17</v>
      </c>
      <c r="E23" s="75"/>
      <c r="F23" s="75"/>
      <c r="G23" s="75"/>
      <c r="H23" s="75"/>
      <c r="I23" s="76"/>
      <c r="J23" s="12"/>
      <c r="K23" s="73"/>
      <c r="L23" s="74" t="s">
        <v>18</v>
      </c>
      <c r="M23" s="75"/>
      <c r="N23" s="75"/>
      <c r="O23" s="75"/>
      <c r="P23" s="77"/>
      <c r="Q23" s="78"/>
      <c r="R23" s="13"/>
    </row>
    <row r="24" spans="2:18" ht="13.5" customHeight="1" thickBot="1">
      <c r="B24" s="10"/>
      <c r="C24" s="73"/>
      <c r="D24" s="75"/>
      <c r="E24" s="79" t="s">
        <v>19</v>
      </c>
      <c r="F24" s="75"/>
      <c r="G24" s="75"/>
      <c r="H24" s="80">
        <v>100</v>
      </c>
      <c r="I24" s="78" t="s">
        <v>20</v>
      </c>
      <c r="J24" s="12"/>
      <c r="K24" s="73"/>
      <c r="L24" s="75"/>
      <c r="M24" s="81" t="s">
        <v>21</v>
      </c>
      <c r="N24" s="75"/>
      <c r="O24" s="75"/>
      <c r="P24" s="82">
        <v>5.5</v>
      </c>
      <c r="Q24" s="78" t="s">
        <v>22</v>
      </c>
      <c r="R24" s="13"/>
    </row>
    <row r="25" spans="2:18" ht="13.5" customHeight="1" thickBot="1">
      <c r="B25" s="10"/>
      <c r="C25" s="73"/>
      <c r="D25" s="74"/>
      <c r="E25" s="79" t="s">
        <v>23</v>
      </c>
      <c r="F25" s="75"/>
      <c r="G25" s="75"/>
      <c r="H25" s="80">
        <v>4</v>
      </c>
      <c r="I25" s="76"/>
      <c r="J25" s="12"/>
      <c r="K25" s="73"/>
      <c r="L25" s="75"/>
      <c r="M25" s="81" t="s">
        <v>24</v>
      </c>
      <c r="N25" s="75"/>
      <c r="O25" s="75"/>
      <c r="P25" s="80">
        <v>10</v>
      </c>
      <c r="Q25" s="78"/>
      <c r="R25" s="13"/>
    </row>
    <row r="26" spans="2:18" ht="13.5" customHeight="1" thickBot="1">
      <c r="B26" s="10"/>
      <c r="C26" s="83"/>
      <c r="D26" s="84"/>
      <c r="E26" s="84"/>
      <c r="F26" s="84"/>
      <c r="G26" s="84"/>
      <c r="H26" s="84"/>
      <c r="I26" s="85"/>
      <c r="J26" s="12"/>
      <c r="K26" s="83"/>
      <c r="L26" s="84"/>
      <c r="M26" s="84"/>
      <c r="N26" s="84"/>
      <c r="O26" s="84"/>
      <c r="P26" s="84"/>
      <c r="Q26" s="85"/>
      <c r="R26" s="13"/>
    </row>
    <row r="27" spans="2:18" ht="13.5" customHeight="1" thickBot="1"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8"/>
    </row>
    <row r="28" spans="11:17" ht="24.75" customHeight="1" thickBot="1">
      <c r="K28" s="89"/>
      <c r="L28" s="89"/>
      <c r="M28" s="89"/>
      <c r="N28" s="89"/>
      <c r="O28" s="90"/>
      <c r="P28" s="89"/>
      <c r="Q28" s="89"/>
    </row>
    <row r="29" spans="2:18" ht="19.5" customHeight="1" thickBot="1">
      <c r="B29" s="7" t="s">
        <v>25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</row>
    <row r="30" spans="2:18" ht="13.5" customHeight="1" thickBot="1">
      <c r="B30" s="10"/>
      <c r="C30" s="12"/>
      <c r="D30" s="12"/>
      <c r="E30" s="12"/>
      <c r="F30" s="12"/>
      <c r="G30" s="12"/>
      <c r="H30" s="12"/>
      <c r="I30" s="12"/>
      <c r="J30" s="12"/>
      <c r="K30" s="12"/>
      <c r="L30" s="11"/>
      <c r="M30" s="12"/>
      <c r="N30" s="12"/>
      <c r="O30" s="12"/>
      <c r="P30" s="91"/>
      <c r="Q30" s="41"/>
      <c r="R30" s="13"/>
    </row>
    <row r="31" spans="2:18" ht="13.5" customHeight="1">
      <c r="B31" s="10"/>
      <c r="C31" s="17"/>
      <c r="D31" s="15"/>
      <c r="E31" s="15"/>
      <c r="F31" s="15"/>
      <c r="G31" s="15"/>
      <c r="H31" s="15"/>
      <c r="I31" s="16"/>
      <c r="J31" s="12"/>
      <c r="K31" s="68"/>
      <c r="L31" s="69"/>
      <c r="M31" s="69"/>
      <c r="N31" s="69"/>
      <c r="O31" s="69"/>
      <c r="P31" s="69"/>
      <c r="Q31" s="92"/>
      <c r="R31" s="13"/>
    </row>
    <row r="32" spans="2:18" ht="13.5" customHeight="1">
      <c r="B32" s="10"/>
      <c r="C32" s="19"/>
      <c r="D32" s="20" t="s">
        <v>26</v>
      </c>
      <c r="E32" s="21"/>
      <c r="F32" s="21"/>
      <c r="G32" s="21"/>
      <c r="H32" s="93">
        <f>P11/100*H11*H12</f>
        <v>2100</v>
      </c>
      <c r="I32" s="94" t="s">
        <v>10</v>
      </c>
      <c r="J32" s="12"/>
      <c r="K32" s="73"/>
      <c r="L32" s="74" t="s">
        <v>43</v>
      </c>
      <c r="M32" s="75"/>
      <c r="N32" s="75"/>
      <c r="O32" s="75"/>
      <c r="P32" s="95">
        <f>H52*150</f>
        <v>6906.820776255708</v>
      </c>
      <c r="Q32" s="96" t="s">
        <v>10</v>
      </c>
      <c r="R32" s="13"/>
    </row>
    <row r="33" spans="2:18" ht="13.5" customHeight="1" thickBot="1">
      <c r="B33" s="10"/>
      <c r="C33" s="19"/>
      <c r="D33" s="20"/>
      <c r="E33" s="21"/>
      <c r="F33" s="21"/>
      <c r="G33" s="21"/>
      <c r="H33" s="97"/>
      <c r="I33" s="94"/>
      <c r="J33" s="12"/>
      <c r="K33" s="73"/>
      <c r="L33" s="74"/>
      <c r="M33" s="143"/>
      <c r="N33" s="75"/>
      <c r="O33" s="75"/>
      <c r="P33" s="98"/>
      <c r="Q33" s="78"/>
      <c r="R33" s="13"/>
    </row>
    <row r="34" spans="2:18" ht="13.5" customHeight="1">
      <c r="B34" s="10"/>
      <c r="C34" s="42"/>
      <c r="D34" s="43"/>
      <c r="E34" s="43"/>
      <c r="F34" s="43"/>
      <c r="G34" s="43"/>
      <c r="H34" s="99"/>
      <c r="I34" s="100"/>
      <c r="J34" s="12"/>
      <c r="K34" s="73"/>
      <c r="L34" s="74" t="s">
        <v>27</v>
      </c>
      <c r="M34" s="75"/>
      <c r="N34" s="75"/>
      <c r="O34" s="75"/>
      <c r="P34" s="95">
        <f>-PMT(P24%,P25,P54)</f>
        <v>916.3125012201169</v>
      </c>
      <c r="Q34" s="96" t="s">
        <v>10</v>
      </c>
      <c r="R34" s="13"/>
    </row>
    <row r="35" spans="2:18" ht="13.5" customHeight="1">
      <c r="B35" s="10"/>
      <c r="C35" s="47"/>
      <c r="D35" s="48" t="s">
        <v>28</v>
      </c>
      <c r="E35" s="51"/>
      <c r="F35" s="51"/>
      <c r="G35" s="51"/>
      <c r="H35" s="61">
        <f>P11/100*15*H18</f>
        <v>480</v>
      </c>
      <c r="I35" s="62" t="s">
        <v>10</v>
      </c>
      <c r="J35" s="12"/>
      <c r="K35" s="73"/>
      <c r="L35" s="75"/>
      <c r="M35" s="75"/>
      <c r="N35" s="75"/>
      <c r="O35" s="75"/>
      <c r="P35" s="75"/>
      <c r="Q35" s="76"/>
      <c r="R35" s="13"/>
    </row>
    <row r="36" spans="2:18" ht="13.5" customHeight="1" thickBot="1">
      <c r="B36" s="10"/>
      <c r="C36" s="63"/>
      <c r="D36" s="101"/>
      <c r="E36" s="64"/>
      <c r="F36" s="64"/>
      <c r="G36" s="64"/>
      <c r="H36" s="102"/>
      <c r="I36" s="67"/>
      <c r="J36" s="12"/>
      <c r="K36" s="83"/>
      <c r="L36" s="84"/>
      <c r="M36" s="84"/>
      <c r="N36" s="84"/>
      <c r="O36" s="84"/>
      <c r="P36" s="84"/>
      <c r="Q36" s="85"/>
      <c r="R36" s="13"/>
    </row>
    <row r="37" spans="2:18" ht="13.5" customHeight="1">
      <c r="B37" s="10"/>
      <c r="C37" s="103"/>
      <c r="D37" s="104"/>
      <c r="E37" s="104"/>
      <c r="F37" s="104"/>
      <c r="G37" s="104"/>
      <c r="H37" s="104"/>
      <c r="I37" s="105"/>
      <c r="J37" s="12"/>
      <c r="K37" s="103"/>
      <c r="L37" s="104"/>
      <c r="M37" s="104"/>
      <c r="N37" s="104"/>
      <c r="O37" s="104"/>
      <c r="P37" s="104"/>
      <c r="Q37" s="105"/>
      <c r="R37" s="13"/>
    </row>
    <row r="38" spans="2:18" ht="13.5" customHeight="1">
      <c r="B38" s="10"/>
      <c r="C38" s="103"/>
      <c r="D38" s="106" t="s">
        <v>29</v>
      </c>
      <c r="E38" s="104"/>
      <c r="F38" s="104"/>
      <c r="G38" s="104"/>
      <c r="H38" s="107">
        <f>H32-H35</f>
        <v>1620</v>
      </c>
      <c r="I38" s="108" t="s">
        <v>10</v>
      </c>
      <c r="J38" s="12"/>
      <c r="K38" s="103"/>
      <c r="L38" s="106" t="s">
        <v>30</v>
      </c>
      <c r="M38" s="104"/>
      <c r="N38" s="104"/>
      <c r="O38" s="104"/>
      <c r="P38" s="109">
        <f>P51-P52</f>
        <v>288</v>
      </c>
      <c r="Q38" s="110" t="s">
        <v>10</v>
      </c>
      <c r="R38" s="13"/>
    </row>
    <row r="39" spans="2:18" ht="13.5" customHeight="1" thickBot="1">
      <c r="B39" s="10"/>
      <c r="C39" s="111"/>
      <c r="D39" s="112"/>
      <c r="E39" s="112"/>
      <c r="F39" s="112"/>
      <c r="G39" s="112"/>
      <c r="H39" s="113"/>
      <c r="I39" s="114"/>
      <c r="J39" s="12"/>
      <c r="K39" s="111"/>
      <c r="L39" s="112"/>
      <c r="M39" s="112"/>
      <c r="N39" s="112"/>
      <c r="O39" s="112"/>
      <c r="P39" s="112"/>
      <c r="Q39" s="114"/>
      <c r="R39" s="13"/>
    </row>
    <row r="40" spans="2:18" ht="13.5" customHeight="1" thickBot="1">
      <c r="B40" s="10"/>
      <c r="C40" s="12"/>
      <c r="D40" s="12"/>
      <c r="E40" s="12"/>
      <c r="F40" s="12"/>
      <c r="G40" s="12"/>
      <c r="H40" s="12"/>
      <c r="I40" s="12"/>
      <c r="J40" s="12"/>
      <c r="K40" s="115"/>
      <c r="L40" s="115"/>
      <c r="M40" s="12"/>
      <c r="N40" s="12"/>
      <c r="O40" s="12"/>
      <c r="P40" s="12"/>
      <c r="Q40" s="12"/>
      <c r="R40" s="13"/>
    </row>
    <row r="41" spans="2:18" ht="13.5" customHeight="1">
      <c r="B41" s="10"/>
      <c r="C41" s="116"/>
      <c r="D41" s="117"/>
      <c r="E41" s="117"/>
      <c r="F41" s="117"/>
      <c r="G41" s="117"/>
      <c r="H41" s="117"/>
      <c r="I41" s="117"/>
      <c r="J41" s="117"/>
      <c r="K41" s="118"/>
      <c r="L41" s="118"/>
      <c r="M41" s="117"/>
      <c r="N41" s="117"/>
      <c r="O41" s="117"/>
      <c r="P41" s="117"/>
      <c r="Q41" s="119"/>
      <c r="R41" s="13"/>
    </row>
    <row r="42" spans="2:18" ht="15.75" customHeight="1">
      <c r="B42" s="10"/>
      <c r="C42" s="103"/>
      <c r="D42" s="104"/>
      <c r="E42" s="104"/>
      <c r="F42" s="120"/>
      <c r="G42" s="104"/>
      <c r="H42" s="104"/>
      <c r="I42" s="104"/>
      <c r="J42" s="104"/>
      <c r="K42" s="121"/>
      <c r="L42" s="120"/>
      <c r="M42" s="122" t="s">
        <v>31</v>
      </c>
      <c r="N42" s="123">
        <f>((P51-P52)+H38)*P25</f>
        <v>19080</v>
      </c>
      <c r="O42" s="124" t="s">
        <v>10</v>
      </c>
      <c r="P42" s="120"/>
      <c r="Q42" s="105"/>
      <c r="R42" s="13"/>
    </row>
    <row r="43" spans="2:18" ht="13.5" customHeight="1" thickBot="1">
      <c r="B43" s="10"/>
      <c r="C43" s="111"/>
      <c r="D43" s="112"/>
      <c r="E43" s="112"/>
      <c r="F43" s="112"/>
      <c r="G43" s="112"/>
      <c r="H43" s="112"/>
      <c r="I43" s="112"/>
      <c r="J43" s="112"/>
      <c r="K43" s="125"/>
      <c r="L43" s="125"/>
      <c r="M43" s="112"/>
      <c r="N43" s="112"/>
      <c r="O43" s="112"/>
      <c r="P43" s="112"/>
      <c r="Q43" s="114"/>
      <c r="R43" s="13"/>
    </row>
    <row r="44" spans="2:18" ht="13.5" customHeight="1" thickBot="1">
      <c r="B44" s="86"/>
      <c r="C44" s="87"/>
      <c r="D44" s="87"/>
      <c r="E44" s="87"/>
      <c r="F44" s="87"/>
      <c r="G44" s="87"/>
      <c r="H44" s="87"/>
      <c r="I44" s="87"/>
      <c r="J44" s="87"/>
      <c r="K44" s="126"/>
      <c r="L44" s="126"/>
      <c r="M44" s="87"/>
      <c r="N44" s="87"/>
      <c r="O44" s="87"/>
      <c r="P44" s="87"/>
      <c r="Q44" s="87"/>
      <c r="R44" s="88"/>
    </row>
    <row r="45" spans="2:18" ht="4.5" customHeight="1">
      <c r="B45" s="89"/>
      <c r="C45" s="89"/>
      <c r="D45" s="89"/>
      <c r="E45" s="89"/>
      <c r="F45" s="89"/>
      <c r="G45" s="89"/>
      <c r="H45" s="89"/>
      <c r="I45" s="89"/>
      <c r="J45" s="89"/>
      <c r="K45" s="127"/>
      <c r="L45" s="127"/>
      <c r="M45" s="89"/>
      <c r="N45" s="89"/>
      <c r="O45" s="89"/>
      <c r="P45" s="89"/>
      <c r="Q45" s="89"/>
      <c r="R45" s="89"/>
    </row>
    <row r="46" spans="2:18" ht="13.5" customHeight="1">
      <c r="B46" s="89"/>
      <c r="C46" s="89"/>
      <c r="D46" s="89"/>
      <c r="E46" s="89"/>
      <c r="F46" s="89"/>
      <c r="G46" s="89"/>
      <c r="H46" s="89"/>
      <c r="I46" s="89"/>
      <c r="J46" s="89"/>
      <c r="K46" s="127"/>
      <c r="L46" s="127"/>
      <c r="M46" s="89"/>
      <c r="N46" s="89"/>
      <c r="O46" s="89"/>
      <c r="P46" s="89"/>
      <c r="Q46" s="89"/>
      <c r="R46" s="128" t="s">
        <v>44</v>
      </c>
    </row>
    <row r="47" spans="11:12" ht="13.5" customHeight="1" hidden="1" thickBot="1">
      <c r="K47" s="129"/>
      <c r="L47" s="129"/>
    </row>
    <row r="48" spans="2:18" ht="19.5" customHeight="1" hidden="1" thickBot="1">
      <c r="B48" s="7" t="s">
        <v>32</v>
      </c>
      <c r="C48" s="8"/>
      <c r="D48" s="8"/>
      <c r="E48" s="8"/>
      <c r="F48" s="8"/>
      <c r="G48" s="8"/>
      <c r="H48" s="8"/>
      <c r="I48" s="8"/>
      <c r="J48" s="8"/>
      <c r="K48" s="130"/>
      <c r="L48" s="130"/>
      <c r="M48" s="8"/>
      <c r="N48" s="8"/>
      <c r="O48" s="8"/>
      <c r="P48" s="8"/>
      <c r="Q48" s="8"/>
      <c r="R48" s="9"/>
    </row>
    <row r="49" spans="2:18" ht="13.5" customHeight="1" hidden="1" thickBot="1">
      <c r="B49" s="131"/>
      <c r="C49" s="46"/>
      <c r="D49" s="46"/>
      <c r="E49" s="46"/>
      <c r="F49" s="46"/>
      <c r="G49" s="46"/>
      <c r="H49" s="46"/>
      <c r="I49" s="46"/>
      <c r="J49" s="46"/>
      <c r="K49" s="41"/>
      <c r="L49" s="41"/>
      <c r="M49" s="46"/>
      <c r="N49" s="46"/>
      <c r="O49" s="46"/>
      <c r="P49" s="46"/>
      <c r="Q49" s="46"/>
      <c r="R49" s="132"/>
    </row>
    <row r="50" spans="2:18" ht="13.5" customHeight="1" hidden="1">
      <c r="B50" s="131"/>
      <c r="C50" s="46"/>
      <c r="D50" s="133"/>
      <c r="E50" s="134"/>
      <c r="F50" s="134"/>
      <c r="G50" s="134"/>
      <c r="H50" s="134"/>
      <c r="I50" s="135"/>
      <c r="J50" s="46"/>
      <c r="K50" s="136"/>
      <c r="L50" s="137"/>
      <c r="M50" s="138"/>
      <c r="N50" s="138"/>
      <c r="O50" s="138"/>
      <c r="P50" s="138"/>
      <c r="Q50" s="72"/>
      <c r="R50" s="132"/>
    </row>
    <row r="51" spans="2:18" ht="13.5" customHeight="1" hidden="1">
      <c r="B51" s="131"/>
      <c r="C51" s="46"/>
      <c r="D51" s="139"/>
      <c r="E51" s="140" t="s">
        <v>33</v>
      </c>
      <c r="F51" s="140"/>
      <c r="G51" s="140"/>
      <c r="H51" s="54">
        <f>H25*1800</f>
        <v>7200</v>
      </c>
      <c r="I51" s="141" t="s">
        <v>12</v>
      </c>
      <c r="J51" s="46"/>
      <c r="K51" s="142"/>
      <c r="L51" s="143" t="s">
        <v>34</v>
      </c>
      <c r="M51" s="143"/>
      <c r="N51" s="143"/>
      <c r="O51" s="143"/>
      <c r="P51" s="144">
        <f>H51*H19</f>
        <v>1440</v>
      </c>
      <c r="Q51" s="78" t="s">
        <v>10</v>
      </c>
      <c r="R51" s="132"/>
    </row>
    <row r="52" spans="2:18" ht="13.5" customHeight="1" hidden="1">
      <c r="B52" s="131"/>
      <c r="C52" s="46"/>
      <c r="D52" s="139"/>
      <c r="E52" s="140" t="s">
        <v>35</v>
      </c>
      <c r="F52" s="140"/>
      <c r="G52" s="140"/>
      <c r="H52" s="54">
        <f>(P19/H17)+(H25*1800)/365</f>
        <v>46.04547184170472</v>
      </c>
      <c r="I52" s="141"/>
      <c r="J52" s="46"/>
      <c r="K52" s="145"/>
      <c r="L52" s="143" t="s">
        <v>36</v>
      </c>
      <c r="M52" s="143"/>
      <c r="N52" s="143"/>
      <c r="O52" s="143"/>
      <c r="P52" s="144">
        <f>H51*H18</f>
        <v>1152</v>
      </c>
      <c r="Q52" s="78" t="s">
        <v>10</v>
      </c>
      <c r="R52" s="132"/>
    </row>
    <row r="53" spans="2:18" ht="13.5" customHeight="1" hidden="1">
      <c r="B53" s="131"/>
      <c r="C53" s="46"/>
      <c r="D53" s="139"/>
      <c r="E53" s="51"/>
      <c r="F53" s="51"/>
      <c r="G53" s="51"/>
      <c r="H53" s="51"/>
      <c r="I53" s="56"/>
      <c r="J53" s="46"/>
      <c r="K53" s="145"/>
      <c r="L53" s="144"/>
      <c r="M53" s="143"/>
      <c r="N53" s="143"/>
      <c r="O53" s="143"/>
      <c r="P53" s="143"/>
      <c r="Q53" s="78"/>
      <c r="R53" s="132"/>
    </row>
    <row r="54" spans="2:18" ht="13.5" customHeight="1" hidden="1">
      <c r="B54" s="131"/>
      <c r="C54" s="46"/>
      <c r="D54" s="47"/>
      <c r="E54" s="140" t="s">
        <v>37</v>
      </c>
      <c r="F54" s="140"/>
      <c r="G54" s="140"/>
      <c r="H54" s="54">
        <f>P11</f>
        <v>20000</v>
      </c>
      <c r="I54" s="141" t="s">
        <v>8</v>
      </c>
      <c r="J54" s="46"/>
      <c r="K54" s="145"/>
      <c r="L54" s="143" t="s">
        <v>38</v>
      </c>
      <c r="M54" s="143"/>
      <c r="N54" s="143"/>
      <c r="O54" s="143"/>
      <c r="P54" s="144">
        <f>P32</f>
        <v>6906.820776255708</v>
      </c>
      <c r="Q54" s="78" t="s">
        <v>10</v>
      </c>
      <c r="R54" s="132"/>
    </row>
    <row r="55" spans="2:18" ht="13.5" customHeight="1" hidden="1">
      <c r="B55" s="131"/>
      <c r="C55" s="46"/>
      <c r="D55" s="47"/>
      <c r="E55" s="51"/>
      <c r="F55" s="51"/>
      <c r="G55" s="51"/>
      <c r="H55" s="51"/>
      <c r="I55" s="56"/>
      <c r="J55" s="46"/>
      <c r="K55" s="145"/>
      <c r="L55" s="143" t="s">
        <v>39</v>
      </c>
      <c r="M55" s="143"/>
      <c r="N55" s="143"/>
      <c r="O55" s="143"/>
      <c r="P55" s="144">
        <f>-PMT(P24%,P25,P54)</f>
        <v>916.3125012201169</v>
      </c>
      <c r="Q55" s="78" t="s">
        <v>10</v>
      </c>
      <c r="R55" s="132"/>
    </row>
    <row r="56" spans="2:18" ht="13.5" customHeight="1" hidden="1">
      <c r="B56" s="131"/>
      <c r="C56" s="46"/>
      <c r="D56" s="139"/>
      <c r="E56" s="140"/>
      <c r="F56" s="140"/>
      <c r="G56" s="140"/>
      <c r="H56" s="140"/>
      <c r="I56" s="141"/>
      <c r="J56" s="46"/>
      <c r="K56" s="145"/>
      <c r="L56" s="143" t="s">
        <v>40</v>
      </c>
      <c r="M56" s="143"/>
      <c r="N56" s="143"/>
      <c r="O56" s="143"/>
      <c r="P56" s="144">
        <f>P55/12</f>
        <v>76.3593751016764</v>
      </c>
      <c r="Q56" s="78" t="s">
        <v>10</v>
      </c>
      <c r="R56" s="132"/>
    </row>
    <row r="57" spans="2:18" ht="13.5" customHeight="1" hidden="1" thickBot="1">
      <c r="B57" s="131"/>
      <c r="C57" s="46"/>
      <c r="D57" s="63"/>
      <c r="E57" s="64"/>
      <c r="F57" s="64"/>
      <c r="G57" s="64"/>
      <c r="H57" s="64"/>
      <c r="I57" s="67"/>
      <c r="J57" s="46"/>
      <c r="K57" s="146"/>
      <c r="L57" s="147"/>
      <c r="M57" s="147"/>
      <c r="N57" s="147"/>
      <c r="O57" s="147"/>
      <c r="P57" s="147"/>
      <c r="Q57" s="148"/>
      <c r="R57" s="132"/>
    </row>
    <row r="58" spans="2:18" ht="13.5" customHeight="1" hidden="1" thickBot="1">
      <c r="B58" s="149"/>
      <c r="C58" s="150"/>
      <c r="D58" s="150"/>
      <c r="E58" s="150"/>
      <c r="F58" s="151"/>
      <c r="G58" s="152"/>
      <c r="H58" s="151"/>
      <c r="I58" s="151"/>
      <c r="J58" s="151"/>
      <c r="K58" s="151"/>
      <c r="L58" s="151"/>
      <c r="M58" s="151"/>
      <c r="N58" s="151"/>
      <c r="O58" s="150"/>
      <c r="P58" s="150"/>
      <c r="Q58" s="150"/>
      <c r="R58" s="153"/>
    </row>
    <row r="59" spans="6:14" ht="13.5" customHeight="1" hidden="1">
      <c r="F59" s="154"/>
      <c r="G59" s="155"/>
      <c r="H59" s="154"/>
      <c r="I59" s="154"/>
      <c r="J59" s="154"/>
      <c r="K59" s="154"/>
      <c r="L59" s="154"/>
      <c r="M59" s="154"/>
      <c r="N59" s="154"/>
    </row>
  </sheetData>
  <sheetProtection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Hossa!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Thomas W.</cp:lastModifiedBy>
  <dcterms:created xsi:type="dcterms:W3CDTF">2008-08-06T14:17:47Z</dcterms:created>
  <dcterms:modified xsi:type="dcterms:W3CDTF">2009-10-19T11:19:37Z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